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542b3f0edfc97a/Documenten/Alle huizen op een rijtje/Overige documenten/"/>
    </mc:Choice>
  </mc:AlternateContent>
  <xr:revisionPtr revIDLastSave="20" documentId="8_{63DD4D04-3147-F745-AA86-C91AA6A27135}" xr6:coauthVersionLast="47" xr6:coauthVersionMax="47" xr10:uidLastSave="{3B36FB57-D617-2B45-9ECB-E162C5C132F9}"/>
  <bookViews>
    <workbookView xWindow="3160" yWindow="500" windowWidth="25640" windowHeight="16240" xr2:uid="{CA58F438-A680-554C-9D33-3BE548089534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E7" i="1" s="1"/>
  <c r="F7" i="1" s="1"/>
  <c r="E31" i="1"/>
  <c r="F31" i="1" s="1"/>
  <c r="F40" i="1" s="1"/>
  <c r="E5" i="1"/>
  <c r="E14" i="1" s="1"/>
  <c r="D33" i="1"/>
  <c r="E33" i="1" s="1"/>
  <c r="F33" i="1" s="1"/>
  <c r="F32" i="1"/>
  <c r="E32" i="1"/>
  <c r="D32" i="1"/>
  <c r="C32" i="1"/>
  <c r="C41" i="1"/>
  <c r="C44" i="1" s="1"/>
  <c r="E40" i="1"/>
  <c r="D40" i="1"/>
  <c r="C40" i="1"/>
  <c r="C15" i="1"/>
  <c r="C18" i="1" s="1"/>
  <c r="C19" i="1" s="1"/>
  <c r="C20" i="1" s="1"/>
  <c r="D14" i="1"/>
  <c r="C14" i="1"/>
  <c r="F5" i="1" l="1"/>
  <c r="F14" i="1" s="1"/>
  <c r="F15" i="1"/>
  <c r="C45" i="1"/>
  <c r="C46" i="1" s="1"/>
  <c r="C16" i="1"/>
  <c r="C17" i="1" s="1"/>
  <c r="C21" i="1" s="1"/>
  <c r="C22" i="1" s="1"/>
  <c r="C26" i="1" s="1"/>
  <c r="C42" i="1"/>
  <c r="C43" i="1" s="1"/>
  <c r="F41" i="1"/>
  <c r="E41" i="1"/>
  <c r="D41" i="1"/>
  <c r="E15" i="1"/>
  <c r="D15" i="1"/>
  <c r="F18" i="1" l="1"/>
  <c r="F19" i="1" s="1"/>
  <c r="F20" i="1" s="1"/>
  <c r="C47" i="1"/>
  <c r="C48" i="1" s="1"/>
  <c r="C52" i="1" s="1"/>
  <c r="F16" i="1"/>
  <c r="F17" i="1" s="1"/>
  <c r="F21" i="1" s="1"/>
  <c r="F22" i="1" s="1"/>
  <c r="D42" i="1"/>
  <c r="D43" i="1" s="1"/>
  <c r="D44" i="1"/>
  <c r="D45" i="1" s="1"/>
  <c r="D46" i="1" s="1"/>
  <c r="E42" i="1"/>
  <c r="E43" i="1" s="1"/>
  <c r="E44" i="1"/>
  <c r="E45" i="1" s="1"/>
  <c r="E46" i="1" s="1"/>
  <c r="F42" i="1"/>
  <c r="F43" i="1" s="1"/>
  <c r="F44" i="1"/>
  <c r="F45" i="1" s="1"/>
  <c r="F46" i="1" s="1"/>
  <c r="D18" i="1"/>
  <c r="D19" i="1" s="1"/>
  <c r="D20" i="1" s="1"/>
  <c r="D16" i="1"/>
  <c r="D17" i="1" s="1"/>
  <c r="E18" i="1"/>
  <c r="E19" i="1" s="1"/>
  <c r="E20" i="1" s="1"/>
  <c r="E16" i="1"/>
  <c r="E17" i="1" s="1"/>
  <c r="F47" i="1" l="1"/>
  <c r="F48" i="1" s="1"/>
  <c r="E47" i="1"/>
  <c r="E48" i="1" s="1"/>
  <c r="E52" i="1" s="1"/>
  <c r="D47" i="1"/>
  <c r="D48" i="1" s="1"/>
  <c r="D52" i="1" s="1"/>
  <c r="F26" i="1"/>
  <c r="D21" i="1"/>
  <c r="D22" i="1" s="1"/>
  <c r="D26" i="1" s="1"/>
  <c r="E21" i="1"/>
  <c r="E22" i="1" s="1"/>
  <c r="E26" i="1" s="1"/>
  <c r="F51" i="1" l="1"/>
  <c r="F25" i="1"/>
  <c r="F5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tc={273CB5D7-178B-7E48-93AC-9C9807E955CC}</author>
    <author>tc={627D3F73-26E2-4945-AE30-00DFC4D76458}</author>
  </authors>
  <commentList>
    <comment ref="A7" authorId="0" shapeId="0" xr:uid="{273CB5D7-178B-7E48-93AC-9C9807E955CC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Geen hypotheekschuld? Dan toch 3700 invullen vanwege aftrekbare drempel schuld. Wanneer schuld hoger dan de WOZ voldoet deze Exel niet meer.</t>
      </text>
    </comment>
    <comment ref="A33" authorId="1" shapeId="0" xr:uid="{627D3F73-26E2-4945-AE30-00DFC4D76458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Geen hypotheekschuld? Dan toch 7400 invullen vanwege aftrekbare drempel schuld. Wanneer schuld hoger dan de WOZ voldoet deze Exel niet meer.</t>
      </text>
    </comment>
  </commentList>
</comments>
</file>

<file path=xl/sharedStrings.xml><?xml version="1.0" encoding="utf-8"?>
<sst xmlns="http://schemas.openxmlformats.org/spreadsheetml/2006/main" count="47" uniqueCount="27">
  <si>
    <t>WOZ huurwoning</t>
  </si>
  <si>
    <t>Tarief beleg. OG</t>
  </si>
  <si>
    <t>Heffingvrij vermogen 1 pp</t>
  </si>
  <si>
    <t>Forfaitair rendement</t>
  </si>
  <si>
    <t>Belastbaar rendement</t>
  </si>
  <si>
    <t>Hypotheekschuld</t>
  </si>
  <si>
    <t>Aftrekbaar rendement schuld</t>
  </si>
  <si>
    <t>Aftrekbare drempel schuld</t>
  </si>
  <si>
    <t xml:space="preserve">Aftrekbare schuld </t>
  </si>
  <si>
    <t>Rendement op aftrekbare schuld</t>
  </si>
  <si>
    <t>Rendementsgrondslag</t>
  </si>
  <si>
    <t>Grondslag sparen en beleggen (minus heffingvrij vermogen)</t>
  </si>
  <si>
    <t>Aandeel in rendementsgrondslag</t>
  </si>
  <si>
    <t>Voordeel uit beleggen</t>
  </si>
  <si>
    <t xml:space="preserve">Belastingheffing hierover </t>
  </si>
  <si>
    <t>Belastingjaar</t>
  </si>
  <si>
    <t>Gemiddeld per maand</t>
  </si>
  <si>
    <t>Zonder fiscaal partner</t>
  </si>
  <si>
    <t>Met fiscaal partner</t>
  </si>
  <si>
    <t>Heffingvrij vermogen 2 pp</t>
  </si>
  <si>
    <t>Belastbaar totaal rendement</t>
  </si>
  <si>
    <t>Stijging heffing ten opzichte van 2024</t>
  </si>
  <si>
    <t>Disclaimer: er kunnen geen rechten aan deze berekening worden ontleend.</t>
  </si>
  <si>
    <t>Box 3 heffing 2023-2026</t>
  </si>
  <si>
    <t xml:space="preserve">voorbeeld </t>
  </si>
  <si>
    <t>voorbeeld</t>
  </si>
  <si>
    <t>Samensteller: Rogier Hentenaar, 16/12/2024, update 3/1/2025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</si>
</sst>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  <xf numFmtId="3" fontId="0" fillId="0" borderId="0" xfId="0" applyNumberFormat="1"/>
    <xf numFmtId="3" fontId="1" fillId="0" borderId="0" xfId="0" applyNumberFormat="1" applyFont="1"/>
    <xf numFmtId="0" fontId="3" fillId="0" borderId="0" xfId="0" applyFont="1"/>
    <xf numFmtId="164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gier Hentenaar" id="{DAF01DE4-2081-F649-8D59-5D5C2D9997A3}" userId="e9542b3f0edfc97a" providerId="Windows Live"/>
</personList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7" dT="2025-01-03T15:23:50.17" personId="{DAF01DE4-2081-F649-8D59-5D5C2D9997A3}" id="{273CB5D7-178B-7E48-93AC-9C9807E955CC}">
    <text>Geen hypotheekschuld? Dan toch 3700 invullen vanwege aftrekbare drempel schuld. Wanneer schuld hoger dan de WOZ voldoet deze Exel niet meer.</text>
  </threadedComment>
  <threadedComment ref="A33" dT="2025-01-03T15:24:16.63" personId="{DAF01DE4-2081-F649-8D59-5D5C2D9997A3}" id="{627D3F73-26E2-4945-AE30-00DFC4D76458}">
    <text>Geen hypotheekschuld? Dan toch 7400 invullen vanwege aftrekbare drempel schuld. Wanneer schuld hoger dan de WOZ voldoet deze Exel niet meer.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5F08D-2041-7C49-AF61-CF71CB35EA98}">
  <dimension ref="A1:G57"/>
  <sheetViews>
    <sheetView tabSelected="1" workbookViewId="0">
      <selection activeCell="D8" sqref="D8"/>
    </sheetView>
  </sheetViews>
  <sheetFormatPr baseColWidth="10" defaultRowHeight="16" x14ac:dyDescent="0.2"/>
  <cols>
    <col min="1" max="1" width="25" customWidth="1"/>
    <col min="2" max="2" width="25.1640625" customWidth="1"/>
  </cols>
  <sheetData>
    <row r="1" spans="1:7" ht="24" x14ac:dyDescent="0.3">
      <c r="A1" s="5" t="s">
        <v>23</v>
      </c>
    </row>
    <row r="3" spans="1:7" x14ac:dyDescent="0.2">
      <c r="A3" s="8" t="s">
        <v>17</v>
      </c>
    </row>
    <row r="4" spans="1:7" x14ac:dyDescent="0.2">
      <c r="A4" t="s">
        <v>15</v>
      </c>
      <c r="C4" s="4">
        <v>2023</v>
      </c>
      <c r="D4" s="4">
        <v>2024</v>
      </c>
      <c r="E4" s="4">
        <v>2025</v>
      </c>
      <c r="F4" s="4">
        <v>2026</v>
      </c>
      <c r="G4" s="4"/>
    </row>
    <row r="5" spans="1:7" x14ac:dyDescent="0.2">
      <c r="A5" t="s">
        <v>0</v>
      </c>
      <c r="B5" t="s">
        <v>24</v>
      </c>
      <c r="C5" s="3">
        <v>360000</v>
      </c>
      <c r="D5" s="3">
        <v>366000</v>
      </c>
      <c r="E5" s="3">
        <f>1.035*D5</f>
        <v>378809.99999999994</v>
      </c>
      <c r="F5" s="3">
        <f>1.035*E5</f>
        <v>392068.34999999992</v>
      </c>
    </row>
    <row r="6" spans="1:7" x14ac:dyDescent="0.2">
      <c r="A6" t="s">
        <v>2</v>
      </c>
      <c r="C6" s="3">
        <v>57000</v>
      </c>
      <c r="D6" s="3">
        <v>57000</v>
      </c>
      <c r="E6" s="3">
        <v>57684</v>
      </c>
      <c r="F6" s="3">
        <v>52048</v>
      </c>
    </row>
    <row r="7" spans="1:7" x14ac:dyDescent="0.2">
      <c r="A7" t="s">
        <v>5</v>
      </c>
      <c r="B7" t="s">
        <v>24</v>
      </c>
      <c r="C7" s="3">
        <v>195000</v>
      </c>
      <c r="D7" s="3">
        <f>C7-4500</f>
        <v>190500</v>
      </c>
      <c r="E7" s="3">
        <f>D7-4500</f>
        <v>186000</v>
      </c>
      <c r="F7" s="3">
        <f>E7-4500</f>
        <v>181500</v>
      </c>
    </row>
    <row r="8" spans="1:7" x14ac:dyDescent="0.2">
      <c r="A8" t="s">
        <v>7</v>
      </c>
      <c r="C8" s="3">
        <v>3700</v>
      </c>
      <c r="D8" s="3">
        <v>3700</v>
      </c>
      <c r="E8" s="3">
        <v>3700</v>
      </c>
      <c r="F8" s="3">
        <v>3700</v>
      </c>
    </row>
    <row r="9" spans="1:7" x14ac:dyDescent="0.2">
      <c r="A9" t="s">
        <v>1</v>
      </c>
      <c r="C9" s="1">
        <v>0.32</v>
      </c>
      <c r="D9" s="1">
        <v>0.36</v>
      </c>
      <c r="E9" s="1">
        <v>0.36</v>
      </c>
      <c r="F9" s="1">
        <v>0.36</v>
      </c>
    </row>
    <row r="10" spans="1:7" x14ac:dyDescent="0.2">
      <c r="A10" t="s">
        <v>6</v>
      </c>
      <c r="C10" s="2">
        <v>2.46E-2</v>
      </c>
      <c r="D10" s="2">
        <v>2.47E-2</v>
      </c>
      <c r="E10" s="2">
        <v>2.47E-2</v>
      </c>
      <c r="F10" s="2">
        <v>2.47E-2</v>
      </c>
    </row>
    <row r="11" spans="1:7" x14ac:dyDescent="0.2">
      <c r="A11" t="s">
        <v>3</v>
      </c>
      <c r="C11" s="2">
        <v>6.1699999999999998E-2</v>
      </c>
      <c r="D11" s="2">
        <v>6.0400000000000002E-2</v>
      </c>
      <c r="E11" s="2">
        <v>5.8799999999999998E-2</v>
      </c>
      <c r="F11" s="2">
        <v>7.6600000000000001E-2</v>
      </c>
    </row>
    <row r="14" spans="1:7" x14ac:dyDescent="0.2">
      <c r="A14" t="s">
        <v>4</v>
      </c>
      <c r="C14" s="3">
        <f>C11*C5</f>
        <v>22212</v>
      </c>
      <c r="D14" s="3">
        <f t="shared" ref="D14:F14" si="0">D11*D5</f>
        <v>22106.400000000001</v>
      </c>
      <c r="E14" s="3">
        <f t="shared" si="0"/>
        <v>22274.027999999995</v>
      </c>
      <c r="F14" s="3">
        <f t="shared" si="0"/>
        <v>30032.435609999993</v>
      </c>
    </row>
    <row r="15" spans="1:7" x14ac:dyDescent="0.2">
      <c r="A15" t="s">
        <v>8</v>
      </c>
      <c r="C15" s="3">
        <f>C7-C8</f>
        <v>191300</v>
      </c>
      <c r="D15" s="3">
        <f t="shared" ref="D15:F15" si="1">D7-D8</f>
        <v>186800</v>
      </c>
      <c r="E15" s="3">
        <f t="shared" si="1"/>
        <v>182300</v>
      </c>
      <c r="F15" s="3">
        <f t="shared" si="1"/>
        <v>177800</v>
      </c>
    </row>
    <row r="16" spans="1:7" x14ac:dyDescent="0.2">
      <c r="A16" t="s">
        <v>9</v>
      </c>
      <c r="C16" s="3">
        <f>C15*C10</f>
        <v>4705.9800000000005</v>
      </c>
      <c r="D16" s="3">
        <f t="shared" ref="D16:F16" si="2">D15*D10</f>
        <v>4613.96</v>
      </c>
      <c r="E16" s="3">
        <f t="shared" si="2"/>
        <v>4502.8100000000004</v>
      </c>
      <c r="F16" s="3">
        <f t="shared" si="2"/>
        <v>4391.66</v>
      </c>
    </row>
    <row r="17" spans="1:6" x14ac:dyDescent="0.2">
      <c r="A17" t="s">
        <v>20</v>
      </c>
      <c r="C17" s="3">
        <f>C14-C16</f>
        <v>17506.02</v>
      </c>
      <c r="D17" s="3">
        <f t="shared" ref="D17:F17" si="3">D14-D16</f>
        <v>17492.440000000002</v>
      </c>
      <c r="E17" s="3">
        <f t="shared" si="3"/>
        <v>17771.217999999993</v>
      </c>
      <c r="F17" s="3">
        <f t="shared" si="3"/>
        <v>25640.775609999993</v>
      </c>
    </row>
    <row r="18" spans="1:6" x14ac:dyDescent="0.2">
      <c r="A18" t="s">
        <v>10</v>
      </c>
      <c r="C18" s="3">
        <f>C5-C15</f>
        <v>168700</v>
      </c>
      <c r="D18" s="3">
        <f t="shared" ref="D18:F18" si="4">D5-D15</f>
        <v>179200</v>
      </c>
      <c r="E18" s="3">
        <f t="shared" si="4"/>
        <v>196509.99999999994</v>
      </c>
      <c r="F18" s="3">
        <f t="shared" si="4"/>
        <v>214268.34999999992</v>
      </c>
    </row>
    <row r="19" spans="1:6" x14ac:dyDescent="0.2">
      <c r="A19" t="s">
        <v>11</v>
      </c>
      <c r="C19" s="3">
        <f>C18-C6</f>
        <v>111700</v>
      </c>
      <c r="D19" s="3">
        <f t="shared" ref="D19:F19" si="5">D18-D6</f>
        <v>122200</v>
      </c>
      <c r="E19" s="3">
        <f t="shared" si="5"/>
        <v>138825.99999999994</v>
      </c>
      <c r="F19" s="3">
        <f t="shared" si="5"/>
        <v>162220.34999999992</v>
      </c>
    </row>
    <row r="20" spans="1:6" x14ac:dyDescent="0.2">
      <c r="A20" t="s">
        <v>12</v>
      </c>
      <c r="C20" s="2">
        <f>C19/C18</f>
        <v>0.66212211025489032</v>
      </c>
      <c r="D20" s="2">
        <f t="shared" ref="D20:F20" si="6">D19/D18</f>
        <v>0.6819196428571429</v>
      </c>
      <c r="E20" s="2">
        <f t="shared" si="6"/>
        <v>0.70645768663172348</v>
      </c>
      <c r="F20" s="2">
        <f t="shared" si="6"/>
        <v>0.75708964949793089</v>
      </c>
    </row>
    <row r="21" spans="1:6" x14ac:dyDescent="0.2">
      <c r="A21" t="s">
        <v>13</v>
      </c>
      <c r="C21" s="6">
        <f>C20*C17</f>
        <v>11591.122904564316</v>
      </c>
      <c r="D21" s="6">
        <f>D20*D17</f>
        <v>11928.438437500003</v>
      </c>
      <c r="E21" s="6">
        <f>E20*E17</f>
        <v>12554.61355690804</v>
      </c>
      <c r="F21" s="6">
        <f>F20*F17</f>
        <v>19412.36581942999</v>
      </c>
    </row>
    <row r="22" spans="1:6" s="4" customFormat="1" x14ac:dyDescent="0.2">
      <c r="A22" s="4" t="s">
        <v>14</v>
      </c>
      <c r="C22" s="7">
        <f>C9*C21</f>
        <v>3709.1593294605809</v>
      </c>
      <c r="D22" s="7">
        <f t="shared" ref="D22:F22" si="7">D9*D21</f>
        <v>4294.2378375000008</v>
      </c>
      <c r="E22" s="7">
        <f t="shared" si="7"/>
        <v>4519.6608804868938</v>
      </c>
      <c r="F22" s="7">
        <f t="shared" si="7"/>
        <v>6988.4516949947956</v>
      </c>
    </row>
    <row r="23" spans="1:6" x14ac:dyDescent="0.2">
      <c r="C23" s="6"/>
      <c r="D23" s="6"/>
      <c r="E23" s="6"/>
    </row>
    <row r="25" spans="1:6" x14ac:dyDescent="0.2">
      <c r="A25" t="s">
        <v>21</v>
      </c>
      <c r="F25" s="2">
        <f>F22/D22-100%</f>
        <v>0.62740210473840441</v>
      </c>
    </row>
    <row r="26" spans="1:6" s="4" customFormat="1" x14ac:dyDescent="0.2">
      <c r="A26" s="4" t="s">
        <v>16</v>
      </c>
      <c r="C26" s="9">
        <f>C22/12</f>
        <v>309.09661078838172</v>
      </c>
      <c r="D26" s="9">
        <f t="shared" ref="D26:F26" si="8">D22/12</f>
        <v>357.85315312500006</v>
      </c>
      <c r="E26" s="9">
        <f t="shared" si="8"/>
        <v>376.63840670724113</v>
      </c>
      <c r="F26" s="9">
        <f t="shared" si="8"/>
        <v>582.37097458289963</v>
      </c>
    </row>
    <row r="29" spans="1:6" x14ac:dyDescent="0.2">
      <c r="A29" s="8" t="s">
        <v>18</v>
      </c>
    </row>
    <row r="30" spans="1:6" x14ac:dyDescent="0.2">
      <c r="A30" t="s">
        <v>15</v>
      </c>
      <c r="C30" s="4">
        <v>2023</v>
      </c>
      <c r="D30" s="4">
        <v>2024</v>
      </c>
      <c r="E30" s="4">
        <v>2025</v>
      </c>
      <c r="F30" s="4">
        <v>2026</v>
      </c>
    </row>
    <row r="31" spans="1:6" x14ac:dyDescent="0.2">
      <c r="A31" t="s">
        <v>0</v>
      </c>
      <c r="B31" t="s">
        <v>25</v>
      </c>
      <c r="C31" s="3">
        <v>360000</v>
      </c>
      <c r="D31" s="3">
        <v>366000</v>
      </c>
      <c r="E31" s="3">
        <f>1.035*D31</f>
        <v>378809.99999999994</v>
      </c>
      <c r="F31" s="3">
        <f>1.035*E31</f>
        <v>392068.34999999992</v>
      </c>
    </row>
    <row r="32" spans="1:6" x14ac:dyDescent="0.2">
      <c r="A32" t="s">
        <v>19</v>
      </c>
      <c r="C32" s="3">
        <f>2*57000</f>
        <v>114000</v>
      </c>
      <c r="D32" s="3">
        <f>2*57000</f>
        <v>114000</v>
      </c>
      <c r="E32" s="3">
        <f>2*57684</f>
        <v>115368</v>
      </c>
      <c r="F32" s="3">
        <f>2*52048</f>
        <v>104096</v>
      </c>
    </row>
    <row r="33" spans="1:6" x14ac:dyDescent="0.2">
      <c r="A33" t="s">
        <v>5</v>
      </c>
      <c r="B33" t="s">
        <v>25</v>
      </c>
      <c r="C33" s="3">
        <v>195000</v>
      </c>
      <c r="D33" s="3">
        <f>C33-4500</f>
        <v>190500</v>
      </c>
      <c r="E33" s="3">
        <f>D33-4500</f>
        <v>186000</v>
      </c>
      <c r="F33" s="3">
        <f>E33-4500</f>
        <v>181500</v>
      </c>
    </row>
    <row r="34" spans="1:6" x14ac:dyDescent="0.2">
      <c r="A34" t="s">
        <v>7</v>
      </c>
      <c r="C34" s="3">
        <v>7400</v>
      </c>
      <c r="D34" s="3">
        <v>7400</v>
      </c>
      <c r="E34" s="3">
        <v>7400</v>
      </c>
      <c r="F34" s="3">
        <v>7400</v>
      </c>
    </row>
    <row r="35" spans="1:6" x14ac:dyDescent="0.2">
      <c r="A35" t="s">
        <v>1</v>
      </c>
      <c r="C35" s="1">
        <v>0.32</v>
      </c>
      <c r="D35" s="1">
        <v>0.36</v>
      </c>
      <c r="E35" s="1">
        <v>0.36</v>
      </c>
      <c r="F35" s="1">
        <v>0.36</v>
      </c>
    </row>
    <row r="36" spans="1:6" x14ac:dyDescent="0.2">
      <c r="A36" t="s">
        <v>6</v>
      </c>
      <c r="C36" s="2">
        <v>2.46E-2</v>
      </c>
      <c r="D36" s="2">
        <v>2.47E-2</v>
      </c>
      <c r="E36" s="2">
        <v>2.47E-2</v>
      </c>
      <c r="F36" s="2">
        <v>2.47E-2</v>
      </c>
    </row>
    <row r="37" spans="1:6" x14ac:dyDescent="0.2">
      <c r="A37" t="s">
        <v>3</v>
      </c>
      <c r="C37" s="2">
        <v>6.1699999999999998E-2</v>
      </c>
      <c r="D37" s="2">
        <v>6.0400000000000002E-2</v>
      </c>
      <c r="E37" s="2">
        <v>5.8799999999999998E-2</v>
      </c>
      <c r="F37" s="2">
        <v>7.6600000000000001E-2</v>
      </c>
    </row>
    <row r="40" spans="1:6" x14ac:dyDescent="0.2">
      <c r="A40" t="s">
        <v>4</v>
      </c>
      <c r="C40" s="3">
        <f>C37*C31</f>
        <v>22212</v>
      </c>
      <c r="D40" s="3">
        <f t="shared" ref="D40:F40" si="9">D37*D31</f>
        <v>22106.400000000001</v>
      </c>
      <c r="E40" s="3">
        <f t="shared" si="9"/>
        <v>22274.027999999995</v>
      </c>
      <c r="F40" s="3">
        <f t="shared" si="9"/>
        <v>30032.435609999993</v>
      </c>
    </row>
    <row r="41" spans="1:6" x14ac:dyDescent="0.2">
      <c r="A41" t="s">
        <v>8</v>
      </c>
      <c r="C41" s="3">
        <f>C33-C34</f>
        <v>187600</v>
      </c>
      <c r="D41" s="3">
        <f t="shared" ref="D41:F41" si="10">D33-D34</f>
        <v>183100</v>
      </c>
      <c r="E41" s="3">
        <f t="shared" si="10"/>
        <v>178600</v>
      </c>
      <c r="F41" s="3">
        <f t="shared" si="10"/>
        <v>174100</v>
      </c>
    </row>
    <row r="42" spans="1:6" x14ac:dyDescent="0.2">
      <c r="A42" t="s">
        <v>9</v>
      </c>
      <c r="C42" s="3">
        <f>C41*C36</f>
        <v>4614.96</v>
      </c>
      <c r="D42" s="3">
        <f t="shared" ref="D42" si="11">D41*D36</f>
        <v>4522.57</v>
      </c>
      <c r="E42" s="3">
        <f t="shared" ref="E42" si="12">E41*E36</f>
        <v>4411.42</v>
      </c>
      <c r="F42" s="3">
        <f t="shared" ref="F42" si="13">F41*F36</f>
        <v>4300.2699999999995</v>
      </c>
    </row>
    <row r="43" spans="1:6" x14ac:dyDescent="0.2">
      <c r="A43" t="s">
        <v>20</v>
      </c>
      <c r="C43" s="3">
        <f>C40-C42</f>
        <v>17597.04</v>
      </c>
      <c r="D43" s="3">
        <f t="shared" ref="D43" si="14">D40-D42</f>
        <v>17583.830000000002</v>
      </c>
      <c r="E43" s="3">
        <f t="shared" ref="E43" si="15">E40-E42</f>
        <v>17862.607999999993</v>
      </c>
      <c r="F43" s="3">
        <f t="shared" ref="F43" si="16">F40-F42</f>
        <v>25732.165609999993</v>
      </c>
    </row>
    <row r="44" spans="1:6" x14ac:dyDescent="0.2">
      <c r="A44" t="s">
        <v>10</v>
      </c>
      <c r="C44" s="3">
        <f>C31-C41</f>
        <v>172400</v>
      </c>
      <c r="D44" s="3">
        <f t="shared" ref="D44:F44" si="17">D31-D41</f>
        <v>182900</v>
      </c>
      <c r="E44" s="3">
        <f t="shared" si="17"/>
        <v>200209.99999999994</v>
      </c>
      <c r="F44" s="3">
        <f t="shared" si="17"/>
        <v>217968.34999999992</v>
      </c>
    </row>
    <row r="45" spans="1:6" x14ac:dyDescent="0.2">
      <c r="A45" t="s">
        <v>11</v>
      </c>
      <c r="C45" s="3">
        <f>C44-C32</f>
        <v>58400</v>
      </c>
      <c r="D45" s="3">
        <f t="shared" ref="D45" si="18">D44-D32</f>
        <v>68900</v>
      </c>
      <c r="E45" s="3">
        <f t="shared" ref="E45" si="19">E44-E32</f>
        <v>84841.999999999942</v>
      </c>
      <c r="F45" s="3">
        <f t="shared" ref="F45" si="20">F44-F32</f>
        <v>113872.34999999992</v>
      </c>
    </row>
    <row r="46" spans="1:6" x14ac:dyDescent="0.2">
      <c r="A46" t="s">
        <v>12</v>
      </c>
      <c r="C46" s="2">
        <f>C45/C44</f>
        <v>0.33874709976798145</v>
      </c>
      <c r="D46" s="2">
        <f t="shared" ref="D46" si="21">D45/D44</f>
        <v>0.37670858392564244</v>
      </c>
      <c r="E46" s="2">
        <f t="shared" ref="E46" si="22">E45/E44</f>
        <v>0.42376504670096382</v>
      </c>
      <c r="F46" s="2">
        <f t="shared" ref="F46" si="23">F45/F44</f>
        <v>0.52242607699695831</v>
      </c>
    </row>
    <row r="47" spans="1:6" x14ac:dyDescent="0.2">
      <c r="A47" t="s">
        <v>13</v>
      </c>
      <c r="C47" s="6">
        <f>C46*C43</f>
        <v>5960.9462645011608</v>
      </c>
      <c r="D47" s="6">
        <f>D46*D43</f>
        <v>6623.9796992892298</v>
      </c>
      <c r="E47" s="6">
        <f>E46*E43</f>
        <v>7569.5489133210067</v>
      </c>
      <c r="F47" s="6">
        <f>F46*F43</f>
        <v>13443.154332268339</v>
      </c>
    </row>
    <row r="48" spans="1:6" x14ac:dyDescent="0.2">
      <c r="A48" s="4" t="s">
        <v>14</v>
      </c>
      <c r="B48" s="4"/>
      <c r="C48" s="7">
        <f>C35*C47</f>
        <v>1907.5028046403716</v>
      </c>
      <c r="D48" s="7">
        <f t="shared" ref="D48" si="24">D35*D47</f>
        <v>2384.6326917441224</v>
      </c>
      <c r="E48" s="7">
        <f t="shared" ref="E48" si="25">E35*E47</f>
        <v>2725.0376087955624</v>
      </c>
      <c r="F48" s="7">
        <f t="shared" ref="F48" si="26">F35*F47</f>
        <v>4839.5355596166019</v>
      </c>
    </row>
    <row r="49" spans="1:6" x14ac:dyDescent="0.2">
      <c r="C49" s="6"/>
      <c r="D49" s="6"/>
      <c r="E49" s="6"/>
    </row>
    <row r="51" spans="1:6" x14ac:dyDescent="0.2">
      <c r="A51" t="s">
        <v>21</v>
      </c>
      <c r="F51" s="2">
        <f>F48/D48-100%</f>
        <v>1.0294679245032747</v>
      </c>
    </row>
    <row r="52" spans="1:6" s="4" customFormat="1" x14ac:dyDescent="0.2">
      <c r="A52" s="4" t="s">
        <v>16</v>
      </c>
      <c r="C52" s="9">
        <f>C48/12</f>
        <v>158.95856705336431</v>
      </c>
      <c r="D52" s="9">
        <f t="shared" ref="D52:F52" si="27">D48/12</f>
        <v>198.71939097867687</v>
      </c>
      <c r="E52" s="9">
        <f t="shared" si="27"/>
        <v>227.08646739963021</v>
      </c>
      <c r="F52" s="9">
        <f t="shared" si="27"/>
        <v>403.29462996805017</v>
      </c>
    </row>
    <row r="55" spans="1:6" s="8" customFormat="1" x14ac:dyDescent="0.2">
      <c r="A55" s="8" t="s">
        <v>26</v>
      </c>
    </row>
    <row r="57" spans="1:6" x14ac:dyDescent="0.2">
      <c r="A57" s="8" t="s">
        <v>22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Rogier Hentenaar</dc:creator>
  <cp:lastModifiedBy>Rogier Hentenaar</cp:lastModifiedBy>
  <dcterms:created xsi:type="dcterms:W3CDTF">2024-12-16T14:28:09Z</dcterms:created>
  <dcterms:modified xsi:type="dcterms:W3CDTF">2025-01-03T17:33:25Z</dcterms:modified>
</cp:coreProperties>
</file>